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D\Downloads\"/>
    </mc:Choice>
  </mc:AlternateContent>
  <xr:revisionPtr revIDLastSave="0" documentId="13_ncr:1_{9EDFEE92-F3E9-4F24-9F77-2E3541309A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" l="1"/>
  <c r="B50" i="1" s="1"/>
  <c r="B51" i="1" s="1"/>
  <c r="B45" i="1"/>
  <c r="B44" i="1"/>
  <c r="B41" i="1"/>
  <c r="B40" i="1"/>
  <c r="B39" i="1"/>
  <c r="B38" i="1"/>
  <c r="B42" i="1" s="1"/>
  <c r="B35" i="1"/>
  <c r="B34" i="1"/>
  <c r="B33" i="1"/>
  <c r="B32" i="1"/>
  <c r="B36" i="1" s="1"/>
  <c r="B31" i="1"/>
  <c r="B30" i="1"/>
  <c r="B29" i="1"/>
  <c r="B26" i="1"/>
  <c r="B25" i="1"/>
  <c r="B24" i="1"/>
  <c r="B27" i="1" s="1"/>
  <c r="B21" i="1"/>
  <c r="B20" i="1"/>
  <c r="B19" i="1"/>
  <c r="B18" i="1"/>
  <c r="B17" i="1"/>
  <c r="B22" i="1" s="1"/>
  <c r="B16" i="1"/>
  <c r="B15" i="1"/>
  <c r="B14" i="1"/>
  <c r="B13" i="1"/>
  <c r="B12" i="1"/>
  <c r="B46" i="1" s="1"/>
  <c r="B8" i="1"/>
  <c r="B7" i="1"/>
  <c r="B9" i="1" s="1"/>
  <c r="B10" i="1" s="1"/>
  <c r="B47" i="1" l="1"/>
  <c r="B52" i="1" s="1"/>
</calcChain>
</file>

<file path=xl/sharedStrings.xml><?xml version="1.0" encoding="utf-8"?>
<sst xmlns="http://schemas.openxmlformats.org/spreadsheetml/2006/main" count="62" uniqueCount="61">
  <si>
    <t>Total</t>
  </si>
  <si>
    <t>Income</t>
  </si>
  <si>
    <t xml:space="preserve">   5000 Property Taxes</t>
  </si>
  <si>
    <t xml:space="preserve">   5210 Parking Lot Rental Income</t>
  </si>
  <si>
    <t>Total Income</t>
  </si>
  <si>
    <t>Gross Profit</t>
  </si>
  <si>
    <t>Expenses</t>
  </si>
  <si>
    <t xml:space="preserve">   6055 Security</t>
  </si>
  <si>
    <t xml:space="preserve">   6060 Bank Service Charges</t>
  </si>
  <si>
    <t xml:space="preserve">   6115 Consulting</t>
  </si>
  <si>
    <t xml:space="preserve">   6125 Flowers and Gifts</t>
  </si>
  <si>
    <t xml:space="preserve">   6140 Meals and Entertainment</t>
  </si>
  <si>
    <t xml:space="preserve">   Beautification / appearance</t>
  </si>
  <si>
    <t xml:space="preserve">      6091 Wastebasket Trash Pick Up</t>
  </si>
  <si>
    <t xml:space="preserve">      6092 Snow Removal</t>
  </si>
  <si>
    <t xml:space="preserve">      6106 LBD Outside Maintenance Contract</t>
  </si>
  <si>
    <t xml:space="preserve">      6107 Maintenance Supplies</t>
  </si>
  <si>
    <t xml:space="preserve">   Total Beautification / appearance</t>
  </si>
  <si>
    <t xml:space="preserve">   Communications</t>
  </si>
  <si>
    <t xml:space="preserve">      6043 Marketing / Community Relations</t>
  </si>
  <si>
    <t xml:space="preserve">      6044 Marketing</t>
  </si>
  <si>
    <t xml:space="preserve">      6155 Web Hosting</t>
  </si>
  <si>
    <t xml:space="preserve">   Total Communications</t>
  </si>
  <si>
    <t xml:space="preserve">   Office</t>
  </si>
  <si>
    <t xml:space="preserve">      6017 Equipment Repair</t>
  </si>
  <si>
    <t xml:space="preserve">      6018 Dues and Subscriptions</t>
  </si>
  <si>
    <t xml:space="preserve">      6025 Rent</t>
  </si>
  <si>
    <t xml:space="preserve">      6030 Office Supplies / Postage</t>
  </si>
  <si>
    <t xml:space="preserve">      6070 Electric</t>
  </si>
  <si>
    <t xml:space="preserve">      6080 Phone and Internet</t>
  </si>
  <si>
    <t xml:space="preserve">      6130 Insurance</t>
  </si>
  <si>
    <t xml:space="preserve">   Total Office</t>
  </si>
  <si>
    <t xml:space="preserve">   Professional Services</t>
  </si>
  <si>
    <t xml:space="preserve">      6037 Auditing/ Accounting</t>
  </si>
  <si>
    <t xml:space="preserve">      6041 Administrative Assistance</t>
  </si>
  <si>
    <t xml:space="preserve">      6042 Executive Director Service</t>
  </si>
  <si>
    <t xml:space="preserve">      6045 Legal</t>
  </si>
  <si>
    <t xml:space="preserve">   Total Professional Services</t>
  </si>
  <si>
    <t xml:space="preserve">   Special Projects</t>
  </si>
  <si>
    <t xml:space="preserve">      6097 Holiday Decorations</t>
  </si>
  <si>
    <t xml:space="preserve">   Total Special Projects</t>
  </si>
  <si>
    <t>Total Expenses</t>
  </si>
  <si>
    <t>Net Operating Income</t>
  </si>
  <si>
    <t>Other Income</t>
  </si>
  <si>
    <t xml:space="preserve">   9000 Interest income</t>
  </si>
  <si>
    <t>Total Other Income</t>
  </si>
  <si>
    <t>Net Other Income</t>
  </si>
  <si>
    <t>Net Income</t>
  </si>
  <si>
    <t>Wednesday, Nov 08, 2023 04:25:53 PM GMT-8 - Cash Basis</t>
  </si>
  <si>
    <t>Locust Central Business District</t>
  </si>
  <si>
    <t>January - December 2024</t>
  </si>
  <si>
    <t>Budget Overview</t>
  </si>
  <si>
    <t>Added 60,448 to be utilized from reserves and accrued 21,000 overpayment owed to St. Louis City from 2023</t>
  </si>
  <si>
    <t>Security concerns for the District and increase in rates for off duty officers</t>
  </si>
  <si>
    <t>Trash can project</t>
  </si>
  <si>
    <t>Same as prior year</t>
  </si>
  <si>
    <t>No Washington Avenue Green Sheet ads for 2024</t>
  </si>
  <si>
    <t>QuickBooks and Constant Contact subscriptions</t>
  </si>
  <si>
    <t>New Executive Director for the District hired in 2023</t>
  </si>
  <si>
    <t>No holiday decorations put up in 2024</t>
  </si>
  <si>
    <t>Note:  No assurance is provided on these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</si>
</sst>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"/>
  <sheetViews>
    <sheetView tabSelected="1" view="pageBreakPreview" zoomScale="60" zoomScaleNormal="150" workbookViewId="0">
      <selection activeCell="C38" sqref="C38"/>
    </sheetView>
  </sheetViews>
  <sheetFormatPr defaultRowHeight="15" x14ac:dyDescent="0.25"/>
  <cols>
    <col min="1" max="1" width="38.7109375" customWidth="1"/>
    <col min="2" max="2" width="23" customWidth="1"/>
    <col min="3" max="3" width="41.140625" style="8" customWidth="1"/>
  </cols>
  <sheetData>
    <row r="1" spans="1:3" ht="18" x14ac:dyDescent="0.25">
      <c r="A1" s="11" t="s">
        <v>49</v>
      </c>
      <c r="B1" s="10"/>
    </row>
    <row r="2" spans="1:3" ht="18" x14ac:dyDescent="0.25">
      <c r="A2" s="11" t="s">
        <v>51</v>
      </c>
      <c r="B2" s="10"/>
    </row>
    <row r="3" spans="1:3" x14ac:dyDescent="0.25">
      <c r="A3" s="12" t="s">
        <v>50</v>
      </c>
      <c r="B3" s="10"/>
    </row>
    <row r="5" spans="1:3" x14ac:dyDescent="0.25">
      <c r="A5" s="1"/>
      <c r="B5" s="2" t="s">
        <v>0</v>
      </c>
    </row>
    <row r="6" spans="1:3" x14ac:dyDescent="0.25">
      <c r="A6" s="3" t="s">
        <v>1</v>
      </c>
      <c r="B6" s="4"/>
    </row>
    <row r="7" spans="1:3" ht="23.25" x14ac:dyDescent="0.25">
      <c r="A7" s="3" t="s">
        <v>2</v>
      </c>
      <c r="B7" s="5">
        <f>432448</f>
        <v>432448</v>
      </c>
      <c r="C7" s="8" t="s">
        <v>52</v>
      </c>
    </row>
    <row r="8" spans="1:3" x14ac:dyDescent="0.25">
      <c r="A8" s="3" t="s">
        <v>3</v>
      </c>
      <c r="B8" s="5">
        <f>15240</f>
        <v>15240</v>
      </c>
    </row>
    <row r="9" spans="1:3" x14ac:dyDescent="0.25">
      <c r="A9" s="3" t="s">
        <v>4</v>
      </c>
      <c r="B9" s="6">
        <f>(B7)+(B8)</f>
        <v>447688</v>
      </c>
    </row>
    <row r="10" spans="1:3" x14ac:dyDescent="0.25">
      <c r="A10" s="3" t="s">
        <v>5</v>
      </c>
      <c r="B10" s="6">
        <f>(B9)-(0)</f>
        <v>447688</v>
      </c>
    </row>
    <row r="11" spans="1:3" x14ac:dyDescent="0.25">
      <c r="A11" s="3" t="s">
        <v>6</v>
      </c>
      <c r="B11" s="4"/>
    </row>
    <row r="12" spans="1:3" ht="23.25" x14ac:dyDescent="0.25">
      <c r="A12" s="3" t="s">
        <v>7</v>
      </c>
      <c r="B12" s="5">
        <f>124800</f>
        <v>124800</v>
      </c>
      <c r="C12" s="8" t="s">
        <v>53</v>
      </c>
    </row>
    <row r="13" spans="1:3" x14ac:dyDescent="0.25">
      <c r="A13" s="3" t="s">
        <v>8</v>
      </c>
      <c r="B13" s="5">
        <f>720</f>
        <v>720</v>
      </c>
    </row>
    <row r="14" spans="1:3" x14ac:dyDescent="0.25">
      <c r="A14" s="3" t="s">
        <v>9</v>
      </c>
      <c r="B14" s="5">
        <f>5000</f>
        <v>5000</v>
      </c>
    </row>
    <row r="15" spans="1:3" x14ac:dyDescent="0.25">
      <c r="A15" s="3" t="s">
        <v>10</v>
      </c>
      <c r="B15" s="5">
        <f>300</f>
        <v>300</v>
      </c>
    </row>
    <row r="16" spans="1:3" x14ac:dyDescent="0.25">
      <c r="A16" s="3" t="s">
        <v>11</v>
      </c>
      <c r="B16" s="5">
        <f>2400</f>
        <v>2400</v>
      </c>
    </row>
    <row r="17" spans="1:3" x14ac:dyDescent="0.25">
      <c r="A17" s="3" t="s">
        <v>12</v>
      </c>
      <c r="B17" s="5">
        <f>21000</f>
        <v>21000</v>
      </c>
      <c r="C17" s="8" t="s">
        <v>54</v>
      </c>
    </row>
    <row r="18" spans="1:3" x14ac:dyDescent="0.25">
      <c r="A18" s="3" t="s">
        <v>13</v>
      </c>
      <c r="B18" s="5">
        <f>2400</f>
        <v>2400</v>
      </c>
    </row>
    <row r="19" spans="1:3" x14ac:dyDescent="0.25">
      <c r="A19" s="3" t="s">
        <v>14</v>
      </c>
      <c r="B19" s="5">
        <f>1600</f>
        <v>1600</v>
      </c>
    </row>
    <row r="20" spans="1:3" x14ac:dyDescent="0.25">
      <c r="A20" s="3" t="s">
        <v>15</v>
      </c>
      <c r="B20" s="5">
        <f>122400</f>
        <v>122400</v>
      </c>
      <c r="C20" s="8" t="s">
        <v>55</v>
      </c>
    </row>
    <row r="21" spans="1:3" x14ac:dyDescent="0.25">
      <c r="A21" s="3" t="s">
        <v>16</v>
      </c>
      <c r="B21" s="5">
        <f>300</f>
        <v>300</v>
      </c>
    </row>
    <row r="22" spans="1:3" x14ac:dyDescent="0.25">
      <c r="A22" s="3" t="s">
        <v>17</v>
      </c>
      <c r="B22" s="6">
        <f>((((B17)+(B18))+(B19))+(B20))+(B21)</f>
        <v>147700</v>
      </c>
    </row>
    <row r="23" spans="1:3" x14ac:dyDescent="0.25">
      <c r="A23" s="3" t="s">
        <v>18</v>
      </c>
      <c r="B23" s="4"/>
    </row>
    <row r="24" spans="1:3" x14ac:dyDescent="0.25">
      <c r="A24" s="3" t="s">
        <v>19</v>
      </c>
      <c r="B24" s="5">
        <f>2040</f>
        <v>2040</v>
      </c>
      <c r="C24" s="8" t="s">
        <v>56</v>
      </c>
    </row>
    <row r="25" spans="1:3" x14ac:dyDescent="0.25">
      <c r="A25" s="3" t="s">
        <v>20</v>
      </c>
      <c r="B25" s="5">
        <f>600</f>
        <v>600</v>
      </c>
    </row>
    <row r="26" spans="1:3" x14ac:dyDescent="0.25">
      <c r="A26" s="3" t="s">
        <v>21</v>
      </c>
      <c r="B26" s="5">
        <f>400</f>
        <v>400</v>
      </c>
    </row>
    <row r="27" spans="1:3" x14ac:dyDescent="0.25">
      <c r="A27" s="3" t="s">
        <v>22</v>
      </c>
      <c r="B27" s="6">
        <f>(((B23)+(B24))+(B25))+(B26)</f>
        <v>3040</v>
      </c>
    </row>
    <row r="28" spans="1:3" x14ac:dyDescent="0.25">
      <c r="A28" s="3" t="s">
        <v>23</v>
      </c>
      <c r="B28" s="4"/>
    </row>
    <row r="29" spans="1:3" x14ac:dyDescent="0.25">
      <c r="A29" s="3" t="s">
        <v>24</v>
      </c>
      <c r="B29" s="5">
        <f>300</f>
        <v>300</v>
      </c>
    </row>
    <row r="30" spans="1:3" x14ac:dyDescent="0.25">
      <c r="A30" s="3" t="s">
        <v>25</v>
      </c>
      <c r="B30" s="5">
        <f>1520</f>
        <v>1520</v>
      </c>
      <c r="C30" s="8" t="s">
        <v>57</v>
      </c>
    </row>
    <row r="31" spans="1:3" x14ac:dyDescent="0.25">
      <c r="A31" s="3" t="s">
        <v>26</v>
      </c>
      <c r="B31" s="5">
        <f>6600</f>
        <v>6600</v>
      </c>
      <c r="C31" s="8" t="s">
        <v>55</v>
      </c>
    </row>
    <row r="32" spans="1:3" x14ac:dyDescent="0.25">
      <c r="A32" s="3" t="s">
        <v>27</v>
      </c>
      <c r="B32" s="5">
        <f>300</f>
        <v>300</v>
      </c>
    </row>
    <row r="33" spans="1:3" x14ac:dyDescent="0.25">
      <c r="A33" s="3" t="s">
        <v>28</v>
      </c>
      <c r="B33" s="5">
        <f>4800</f>
        <v>4800</v>
      </c>
    </row>
    <row r="34" spans="1:3" x14ac:dyDescent="0.25">
      <c r="A34" s="3" t="s">
        <v>29</v>
      </c>
      <c r="B34" s="5">
        <f>1560</f>
        <v>1560</v>
      </c>
    </row>
    <row r="35" spans="1:3" x14ac:dyDescent="0.25">
      <c r="A35" s="3" t="s">
        <v>30</v>
      </c>
      <c r="B35" s="5">
        <f>5320</f>
        <v>5320</v>
      </c>
    </row>
    <row r="36" spans="1:3" x14ac:dyDescent="0.25">
      <c r="A36" s="3" t="s">
        <v>31</v>
      </c>
      <c r="B36" s="6">
        <f>(((((((B28)+(B29))+(B30))+(B31))+(B32))+(B33))+(B34))+(B35)</f>
        <v>20400</v>
      </c>
    </row>
    <row r="37" spans="1:3" x14ac:dyDescent="0.25">
      <c r="A37" s="3" t="s">
        <v>32</v>
      </c>
      <c r="B37" s="4"/>
    </row>
    <row r="38" spans="1:3" x14ac:dyDescent="0.25">
      <c r="A38" s="3" t="s">
        <v>33</v>
      </c>
      <c r="B38" s="5">
        <f>13000</f>
        <v>13000</v>
      </c>
    </row>
    <row r="39" spans="1:3" x14ac:dyDescent="0.25">
      <c r="A39" s="3" t="s">
        <v>34</v>
      </c>
      <c r="B39" s="5">
        <f>15600</f>
        <v>15600</v>
      </c>
    </row>
    <row r="40" spans="1:3" x14ac:dyDescent="0.25">
      <c r="A40" s="3" t="s">
        <v>35</v>
      </c>
      <c r="B40" s="5">
        <f>90000</f>
        <v>90000</v>
      </c>
      <c r="C40" s="8" t="s">
        <v>58</v>
      </c>
    </row>
    <row r="41" spans="1:3" x14ac:dyDescent="0.25">
      <c r="A41" s="3" t="s">
        <v>36</v>
      </c>
      <c r="B41" s="5">
        <f>22800</f>
        <v>22800</v>
      </c>
    </row>
    <row r="42" spans="1:3" x14ac:dyDescent="0.25">
      <c r="A42" s="3" t="s">
        <v>37</v>
      </c>
      <c r="B42" s="6">
        <f>((((B37)+(B38))+(B39))+(B40))+(B41)</f>
        <v>141400</v>
      </c>
    </row>
    <row r="43" spans="1:3" x14ac:dyDescent="0.25">
      <c r="A43" s="3" t="s">
        <v>38</v>
      </c>
      <c r="B43" s="4"/>
    </row>
    <row r="44" spans="1:3" x14ac:dyDescent="0.25">
      <c r="A44" s="3" t="s">
        <v>39</v>
      </c>
      <c r="B44" s="5">
        <f>2000</f>
        <v>2000</v>
      </c>
      <c r="C44" s="8" t="s">
        <v>59</v>
      </c>
    </row>
    <row r="45" spans="1:3" x14ac:dyDescent="0.25">
      <c r="A45" s="3" t="s">
        <v>40</v>
      </c>
      <c r="B45" s="6">
        <f>(B43)+(B44)</f>
        <v>2000</v>
      </c>
    </row>
    <row r="46" spans="1:3" x14ac:dyDescent="0.25">
      <c r="A46" s="3" t="s">
        <v>41</v>
      </c>
      <c r="B46" s="6">
        <f>(((((((((B12)+(B13))+(B14))+(B15))+(B16))+(B22))+(B27))+(B36))+(B42))+(B45)</f>
        <v>447760</v>
      </c>
    </row>
    <row r="47" spans="1:3" x14ac:dyDescent="0.25">
      <c r="A47" s="3" t="s">
        <v>42</v>
      </c>
      <c r="B47" s="6">
        <f>(B10)-(B46)</f>
        <v>-72</v>
      </c>
    </row>
    <row r="48" spans="1:3" x14ac:dyDescent="0.25">
      <c r="A48" s="3" t="s">
        <v>43</v>
      </c>
      <c r="B48" s="4"/>
    </row>
    <row r="49" spans="1:2" x14ac:dyDescent="0.25">
      <c r="A49" s="3" t="s">
        <v>44</v>
      </c>
      <c r="B49" s="5">
        <f>72</f>
        <v>72</v>
      </c>
    </row>
    <row r="50" spans="1:2" x14ac:dyDescent="0.25">
      <c r="A50" s="3" t="s">
        <v>45</v>
      </c>
      <c r="B50" s="6">
        <f>B49</f>
        <v>72</v>
      </c>
    </row>
    <row r="51" spans="1:2" x14ac:dyDescent="0.25">
      <c r="A51" s="3" t="s">
        <v>46</v>
      </c>
      <c r="B51" s="6">
        <f>(B50)-(0)</f>
        <v>72</v>
      </c>
    </row>
    <row r="52" spans="1:2" x14ac:dyDescent="0.25">
      <c r="A52" s="3" t="s">
        <v>47</v>
      </c>
      <c r="B52" s="7">
        <f>(B47)+(B51)</f>
        <v>0</v>
      </c>
    </row>
    <row r="53" spans="1:2" x14ac:dyDescent="0.25">
      <c r="A53" s="3"/>
      <c r="B53" s="4"/>
    </row>
    <row r="54" spans="1:2" ht="23.25" x14ac:dyDescent="0.25">
      <c r="A54" s="8" t="s">
        <v>60</v>
      </c>
    </row>
    <row r="56" spans="1:2" x14ac:dyDescent="0.25">
      <c r="A56" s="9" t="s">
        <v>48</v>
      </c>
      <c r="B56" s="10"/>
    </row>
  </sheetData>
  <mergeCells count="4">
    <mergeCell ref="A56:B56"/>
    <mergeCell ref="A1:B1"/>
    <mergeCell ref="A2:B2"/>
    <mergeCell ref="A3:B3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Locust Business</cp:lastModifiedBy>
  <dcterms:created xsi:type="dcterms:W3CDTF">2023-11-09T00:25:53Z</dcterms:created>
  <dcterms:modified xsi:type="dcterms:W3CDTF">2023-11-09T00:46:02Z</dcterms:modified>
</cp:coreProperties>
</file>